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39" activeTab="0"/>
  </bookViews>
  <sheets>
    <sheet name="TeV scavengers" sheetId="1" r:id="rId1"/>
    <sheet name="NOvA - check with Derwent" sheetId="2" r:id="rId2"/>
  </sheets>
  <definedNames/>
  <calcPr fullCalcOnLoad="1"/>
</workbook>
</file>

<file path=xl/sharedStrings.xml><?xml version="1.0" encoding="utf-8"?>
<sst xmlns="http://schemas.openxmlformats.org/spreadsheetml/2006/main" count="226" uniqueCount="210">
  <si>
    <t>Who/Contact</t>
  </si>
  <si>
    <t>What</t>
  </si>
  <si>
    <t>Details</t>
  </si>
  <si>
    <t>Paul Derwent (NOvA)</t>
  </si>
  <si>
    <t>RF, controls, and much more</t>
  </si>
  <si>
    <t>anode supply, controls, BPM electronics (details in MOU)</t>
  </si>
  <si>
    <t>NML</t>
  </si>
  <si>
    <t>cryo</t>
  </si>
  <si>
    <t>6 MyCom compressors, 3-30 kgal GHe tanks, 1-20 kgal LN2 dewar</t>
  </si>
  <si>
    <t>Project X</t>
  </si>
  <si>
    <t>11-30 kgal GHe tanks, 1-50 kgal LN2 dewar, 1-11 kgal LHe dewar</t>
  </si>
  <si>
    <t>MTF</t>
  </si>
  <si>
    <t>1 MyCom compressor</t>
  </si>
  <si>
    <t>mu2e</t>
  </si>
  <si>
    <t>3 MyCom compressors, 2 satellite frigs, 1-30 kgal GHe tank, 1-20 kgal LN2 dewar</t>
  </si>
  <si>
    <t>F17 proton injection kickers</t>
  </si>
  <si>
    <r>
      <t xml:space="preserve">use for Accumulator extraction; would like </t>
    </r>
    <r>
      <rPr>
        <u val="single"/>
        <sz val="10"/>
        <rFont val="Arial"/>
        <family val="2"/>
      </rPr>
      <t>all</t>
    </r>
    <r>
      <rPr>
        <sz val="10"/>
        <rFont val="Arial"/>
        <family val="2"/>
      </rPr>
      <t xml:space="preserve"> magnets (will need 4 in tunnel) + power supplies, too (need modification)</t>
    </r>
  </si>
  <si>
    <t>Vladimir Nagaslaev (mu2e)</t>
  </si>
  <si>
    <t>BPM electronics, collimators, instrumentation</t>
  </si>
  <si>
    <t>details to be determined</t>
  </si>
  <si>
    <t>Bill Pellico (PreAcc)</t>
  </si>
  <si>
    <t>ion pumps &amp; roughers</t>
  </si>
  <si>
    <t>for PreAcc</t>
  </si>
  <si>
    <t>Kent Triplett (Booster)</t>
  </si>
  <si>
    <t>cold cathode gauge chassis</t>
  </si>
  <si>
    <t>log amps and PC boards</t>
  </si>
  <si>
    <t>convectron gauge tubes</t>
  </si>
  <si>
    <t>Granville Phillips 275 style + connectors</t>
  </si>
  <si>
    <t>Scott McCormick (MSD)</t>
  </si>
  <si>
    <t>UHV equipment</t>
  </si>
  <si>
    <t>esp. separator RGAs &amp; UHV ion pumps</t>
  </si>
  <si>
    <t>Aaron Chou (holometer/axion)</t>
  </si>
  <si>
    <t>ion pumps &amp; pirani gauges</t>
  </si>
  <si>
    <t>from cleaner, lower pressure areas. Want the associated controllers, too.  25 of each?  SMC to help.</t>
  </si>
  <si>
    <t>Henry Frisch (U Chicago)</t>
  </si>
  <si>
    <t>various vacuum equipment</t>
  </si>
  <si>
    <t xml:space="preserve">Henry and SMC to discuss if/what fits Henry's needs </t>
  </si>
  <si>
    <t>Dave Augustine (MSD)</t>
  </si>
  <si>
    <t>vacuum equipment</t>
  </si>
  <si>
    <t>ALL – CIA crates (35), ion gauge controllers (35-40), TSP + electronics, ion pump power supplies, ion pumps, turbo pumps, roughing pumps, all-metal valves, gate valves, right angle valves, air ballast tanks, air compressors, cold cathode chassis (not already requested for Booster)</t>
  </si>
  <si>
    <t>Jonghee Yoo (LAr detector)</t>
  </si>
  <si>
    <t>2 UHV RGA (clean), 5 UHV ion pumps (&gt;20 L/2) (clean) with PS, 2 ultra clean dry turbo + rougher+ controller carts (&gt;200 L/s), ion gauges (-4 → -9 torr) + piranis + readout units</t>
  </si>
  <si>
    <t>Craig Drennan (Booster)</t>
  </si>
  <si>
    <t>BLM electronics</t>
  </si>
  <si>
    <t>5 crates, 5 MVME CPUs, 20 digitizer integrator modules</t>
  </si>
  <si>
    <t xml:space="preserve"> Craig Drennan (Booster)</t>
  </si>
  <si>
    <t>scopes, RF function generators, bench PS</t>
  </si>
  <si>
    <t>scopes: 4 channel &gt; 100 MHz BW; basic stuff for technician</t>
  </si>
  <si>
    <t>Bob Zwaska (APC)</t>
  </si>
  <si>
    <t>Tevatron IPM</t>
  </si>
  <si>
    <t>at least magnets, MCPs, supplies &amp; cables</t>
  </si>
  <si>
    <t>Jim Volk (Tevatron)</t>
  </si>
  <si>
    <t>HLS</t>
  </si>
  <si>
    <t>Budker sensors to NML, FNAL-made as-needed. PCs, too.</t>
  </si>
  <si>
    <t>C-Y Tan (Tevatron)</t>
  </si>
  <si>
    <t>VSA</t>
  </si>
  <si>
    <t>2 VSAs currently in E0 service bldg</t>
  </si>
  <si>
    <t>Shiltsev, Valishev et al.</t>
  </si>
  <si>
    <t>Electron Lens(es)</t>
  </si>
  <si>
    <t>CERN wants TEL(s) item list under discussion – maybe all of TEL-2 with supplies</t>
  </si>
  <si>
    <t>Jonathan Lewis</t>
  </si>
  <si>
    <t>???</t>
  </si>
  <si>
    <t>anything to donate/send to SESAME (synchrotron radiation facility in Jordan)?</t>
  </si>
  <si>
    <t>Vaia Papadimitriou (LBNE)</t>
  </si>
  <si>
    <t>Tevatron Power Supplies</t>
  </si>
  <si>
    <t>main bus, low beta quads, transformers (details left for MOU in progress)</t>
  </si>
  <si>
    <t>Craig Moore  (LBNE)</t>
  </si>
  <si>
    <t>Tevatron HLS</t>
  </si>
  <si>
    <t>They will make a specific request for a certain number of them.  (Jim Volk is aware of their request.)</t>
  </si>
  <si>
    <t>Randy Thurman-Keup (Instrumentation)</t>
  </si>
  <si>
    <t>sync light boxes</t>
  </si>
  <si>
    <t>optics assemblies, PMTs, basically everything</t>
  </si>
  <si>
    <t>Vic Scarpine</t>
  </si>
  <si>
    <t>OTR detectors</t>
  </si>
  <si>
    <t>cameras should be useful</t>
  </si>
  <si>
    <t>William Wester (gammev)</t>
  </si>
  <si>
    <t>dipoles</t>
  </si>
  <si>
    <t>highest quality (5 T) dipoles (up to 20 of them?), maybe from some tunnel.</t>
  </si>
  <si>
    <t>Yannis Semertzidis (BNL)</t>
  </si>
  <si>
    <t>electrostatic separators</t>
  </si>
  <si>
    <t>a couple – few for R&amp;D for electrostatic ring for p/d electric dipole moment experiment; maybe some from tunnel?; MOU should be developed</t>
  </si>
  <si>
    <t>Adam Para (PPD)</t>
  </si>
  <si>
    <t>oscilloscopes</t>
  </si>
  <si>
    <t>~1 GHz bandwidth, need ethernet or GPIB interface, the more memory the better; Tektronix preferred; would like 2, if possible</t>
  </si>
  <si>
    <t>Keithley 2400 source meters</t>
  </si>
  <si>
    <t>none in Tevatron Dept.?</t>
  </si>
  <si>
    <t>ITEMS REMOVED FROM OTHER PLACES AT FERMILAB AFTER COLLIDER RUN &amp; REUSED FOR NOVA/ANU</t>
  </si>
  <si>
    <t>ITEMS</t>
  </si>
  <si>
    <t>FROM WHERE</t>
  </si>
  <si>
    <t>FOR WBS</t>
  </si>
  <si>
    <t>M&amp;S</t>
  </si>
  <si>
    <t>FTEs</t>
  </si>
  <si>
    <t>A</t>
  </si>
  <si>
    <t>3 Lambertson magnets &amp; kicker magnets used to extract anti-protons from MI</t>
  </si>
  <si>
    <t>A1 Line</t>
  </si>
  <si>
    <t>1.0.2.1.2</t>
  </si>
  <si>
    <t>Decommissioning of A1 Line Extraction</t>
  </si>
  <si>
    <t>B</t>
  </si>
  <si>
    <t>decommission the present RR and Tev LLRF system before proton stacking in the RR begins.  Then the plan is to salvage the bulk of the required hardware to build both new operational and development crates.  This hardware includes:</t>
  </si>
  <si>
    <t>RR &amp; TeV LLRF systems</t>
  </si>
  <si>
    <t>1.0.2.1.1.6</t>
  </si>
  <si>
    <t>Modify RR LL RF System</t>
  </si>
  <si>
    <t>(2) VXI crates</t>
  </si>
  <si>
    <t>(2) CPUs</t>
  </si>
  <si>
    <t>(2) Reflected memory cards</t>
  </si>
  <si>
    <t xml:space="preserve">(4) DDS modules  </t>
  </si>
  <si>
    <t>(2) DSR modules</t>
  </si>
  <si>
    <t>(2) XFR modules</t>
  </si>
  <si>
    <t>(2) SWH modules</t>
  </si>
  <si>
    <t>(2) VXI UCD modules</t>
  </si>
  <si>
    <t>(2) IO100 modules</t>
  </si>
  <si>
    <t>(2) Tev interface chassis</t>
  </si>
  <si>
    <t>(1) Tev marker scope</t>
  </si>
  <si>
    <t>(2) 3W amplifier</t>
  </si>
  <si>
    <t>Total</t>
  </si>
  <si>
    <t>C</t>
  </si>
  <si>
    <t>Recover 6 &amp; reuse 5 (keep one for spare) 3Q120 quadrupole magnets for NuMI</t>
  </si>
  <si>
    <t>A150 transfer line</t>
  </si>
  <si>
    <t>1.0.3.1.2</t>
  </si>
  <si>
    <t>3Q120 Quadrupoles</t>
  </si>
  <si>
    <t>D</t>
  </si>
  <si>
    <t>BPMs &amp; Multiwires from existing transfer lines</t>
  </si>
  <si>
    <t xml:space="preserve">R22, R32, </t>
  </si>
  <si>
    <t>2.0.1.3.1</t>
  </si>
  <si>
    <t>BPMs</t>
  </si>
  <si>
    <t>E</t>
  </si>
  <si>
    <t>Move existing Pearson toroids</t>
  </si>
  <si>
    <t>2.0.1.3.2</t>
  </si>
  <si>
    <t>DCCT</t>
  </si>
  <si>
    <t>F</t>
  </si>
  <si>
    <t>controls hardware for new MI-14 SB communications infrastructure</t>
  </si>
  <si>
    <t>Tevatron</t>
  </si>
  <si>
    <t>2.0.2.1.2.5</t>
  </si>
  <si>
    <t>MI-14 Recover, Build &amp; Test Controls Hardware</t>
  </si>
  <si>
    <t>G</t>
  </si>
  <si>
    <t>controls hardware for new MI-39 SB communications infrastructure</t>
  </si>
  <si>
    <t>2.0.2.1.3.5</t>
  </si>
  <si>
    <t>MI-39 Recover, Build &amp; Test Controls Hardware</t>
  </si>
  <si>
    <t>H</t>
  </si>
  <si>
    <t>Magnets being removed, maybe refurbished, and then relocated to the new transfer lines</t>
  </si>
  <si>
    <t>see transfer line magnet plan on other worksheet</t>
  </si>
  <si>
    <t>J</t>
  </si>
  <si>
    <t>Salvage steel for T-blocks</t>
  </si>
  <si>
    <t>railyard (PPD's material)</t>
  </si>
  <si>
    <t>2.0.3.3.2.2</t>
  </si>
  <si>
    <t>NuMI Shielding Reconfiguration</t>
  </si>
  <si>
    <t>K</t>
  </si>
  <si>
    <t>Anode Power Supply</t>
  </si>
  <si>
    <t>Tev RF System</t>
  </si>
  <si>
    <t>2.0.1.1.2, 2.0.2.2</t>
  </si>
  <si>
    <t>RR and MI 53 MHz RF System</t>
  </si>
  <si>
    <t>Eight Vacuum Switches</t>
  </si>
  <si>
    <t>Two Water Resistors</t>
  </si>
  <si>
    <t>Crowbar Circuit</t>
  </si>
  <si>
    <t>Capacitor Bank</t>
  </si>
  <si>
    <t>Interphase Reactor</t>
  </si>
  <si>
    <t>Rectifier Stack</t>
  </si>
  <si>
    <t>DC Bus Work</t>
  </si>
  <si>
    <t>Mechanical Mounting Supports</t>
  </si>
  <si>
    <t>Anode Power Supply Relay Rack Controls</t>
  </si>
  <si>
    <t>Anode Power Supply Transformer, 2.0 MVA MGM</t>
  </si>
  <si>
    <t>Ross VCB</t>
  </si>
  <si>
    <t>13.8 kV AC Current Sensor</t>
  </si>
  <si>
    <t>Miscellaneous Parts</t>
  </si>
  <si>
    <t>L</t>
  </si>
  <si>
    <t>Recycler 53 MHz RF System</t>
  </si>
  <si>
    <t>2.0.1.1.2</t>
  </si>
  <si>
    <t>RR 53 MHz RF System</t>
  </si>
  <si>
    <t>Three Modulators</t>
  </si>
  <si>
    <t>Three Solid State Racks</t>
  </si>
  <si>
    <t>Three Controls Racks</t>
  </si>
  <si>
    <t>Three Power Amplifiers</t>
  </si>
  <si>
    <t>Three High Power Phase Shifters</t>
  </si>
  <si>
    <t>M</t>
  </si>
  <si>
    <t>Main Injector 53 MHz RF System</t>
  </si>
  <si>
    <t>2.0.2.2</t>
  </si>
  <si>
    <t>MI 53 MHz RF System</t>
  </si>
  <si>
    <t>16 - 1kW MOSFET Amplifiers</t>
  </si>
  <si>
    <t>Four 53 MHz Combiners</t>
  </si>
  <si>
    <t>Two Master Control Modules</t>
  </si>
  <si>
    <t>Two Internet Rack Monitors</t>
  </si>
  <si>
    <t>Two Modulator Grid Supplies</t>
  </si>
  <si>
    <t>N</t>
  </si>
  <si>
    <t>Recycler BPM System</t>
  </si>
  <si>
    <t>Tev BPM System</t>
  </si>
  <si>
    <t>2.0.1.3.1</t>
  </si>
  <si>
    <t>BPMs</t>
  </si>
  <si>
    <t>60 Echotek boards</t>
  </si>
  <si>
    <t>direct cost based on 2005 MI BPM upgrade purchases</t>
  </si>
  <si>
    <t>12 MVME-5500 processor boards</t>
  </si>
  <si>
    <t>5 years, 2.5% escalation</t>
  </si>
  <si>
    <t>Total from Tevatron:</t>
  </si>
  <si>
    <t>ITEMS REMOVED BUT NOT REUSED</t>
  </si>
  <si>
    <t>Antiproton cooling devices</t>
  </si>
  <si>
    <t>RR 21 sector</t>
  </si>
  <si>
    <t>Recycler electron cooling system</t>
  </si>
  <si>
    <t>MI31 SB, electron transfer lines</t>
  </si>
  <si>
    <t>Antiproton injection line</t>
  </si>
  <si>
    <t>RR 22</t>
  </si>
  <si>
    <t>Total =</t>
  </si>
  <si>
    <t>THIS LIST WAS OBTAINED FROM PAUL DERWENT. IT MAY NOW BE OUT OF DATE, SO VERIFY CONTENTS WITH PAUL.</t>
  </si>
  <si>
    <t>Tom Lackowski</t>
  </si>
  <si>
    <t>Some number of Transformers</t>
  </si>
  <si>
    <t xml:space="preserve"> NML/ CMTF/Mu2e have unclear need for these rebuilt transformers</t>
  </si>
  <si>
    <t>Jerry Annala</t>
  </si>
  <si>
    <t>Steel stacked next to TEL(s)</t>
  </si>
  <si>
    <t>This is the steel shielding solid state devices next to the TELs</t>
  </si>
  <si>
    <t>David Christian/Seaquest</t>
  </si>
  <si>
    <t>BLM crates (VME)</t>
  </si>
  <si>
    <t>Would like 12, but could use as little as 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</si>
</sst>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22">
    <font>
      <sz val="10"/>
      <name val="Arial"/>
      <family val="2"/>
    </font>
    <font>
      <b/>
      <sz val="10"/>
      <name val="Arial"/>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family val="2"/>
    </font>
    <font>
      <sz val="10"/>
      <name val="Arial Unicode MS"/>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6"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0" borderId="0">
      <alignment/>
      <protection/>
    </xf>
    <xf numFmtId="0" fontId="0" fillId="23" borderId="7" applyNumberFormat="0" applyFont="0" applyAlignment="0" applyProtection="0"/>
    <xf numFmtId="0" fontId="11" fillId="20" borderId="8" applyNumberFormat="0" applyAlignment="0" applyProtection="0"/>
    <xf numFmtId="9" fontId="0" fillId="0" borderId="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24" borderId="10" xfId="55" applyFont="1" applyFill="1" applyBorder="1">
      <alignment/>
      <protection/>
    </xf>
    <xf numFmtId="0" fontId="0" fillId="24" borderId="11" xfId="55" applyFont="1" applyFill="1" applyBorder="1">
      <alignment/>
      <protection/>
    </xf>
    <xf numFmtId="0" fontId="0" fillId="0" borderId="0" xfId="55" applyFont="1" applyBorder="1">
      <alignment/>
      <protection/>
    </xf>
    <xf numFmtId="0" fontId="0" fillId="0" borderId="0" xfId="55" applyFont="1">
      <alignment/>
      <protection/>
    </xf>
    <xf numFmtId="0" fontId="1" fillId="0" borderId="12" xfId="55" applyFont="1" applyBorder="1" applyAlignment="1">
      <alignment vertical="top"/>
      <protection/>
    </xf>
    <xf numFmtId="0" fontId="1" fillId="0" borderId="12" xfId="55" applyFont="1" applyBorder="1" applyAlignment="1">
      <alignment wrapText="1"/>
      <protection/>
    </xf>
    <xf numFmtId="0" fontId="1" fillId="0" borderId="12" xfId="55" applyFont="1" applyBorder="1">
      <alignment/>
      <protection/>
    </xf>
    <xf numFmtId="0" fontId="1" fillId="0" borderId="12" xfId="55" applyFont="1" applyBorder="1" applyAlignment="1">
      <alignment horizontal="center"/>
      <protection/>
    </xf>
    <xf numFmtId="0" fontId="1" fillId="0" borderId="0" xfId="55" applyFont="1" applyBorder="1">
      <alignment/>
      <protection/>
    </xf>
    <xf numFmtId="0" fontId="1" fillId="0" borderId="0" xfId="55" applyFont="1">
      <alignment/>
      <protection/>
    </xf>
    <xf numFmtId="0" fontId="1" fillId="0" borderId="13" xfId="55" applyFont="1" applyBorder="1" applyAlignment="1">
      <alignment vertical="top"/>
      <protection/>
    </xf>
    <xf numFmtId="0" fontId="0" fillId="0" borderId="13" xfId="55" applyFont="1" applyBorder="1" applyAlignment="1">
      <alignment wrapText="1"/>
      <protection/>
    </xf>
    <xf numFmtId="0" fontId="0" fillId="0" borderId="13" xfId="55" applyFont="1" applyBorder="1">
      <alignment/>
      <protection/>
    </xf>
    <xf numFmtId="0" fontId="0" fillId="0" borderId="10" xfId="55" applyFont="1" applyBorder="1">
      <alignment/>
      <protection/>
    </xf>
    <xf numFmtId="0" fontId="1" fillId="11" borderId="10" xfId="55" applyFont="1" applyFill="1" applyBorder="1" applyAlignment="1">
      <alignment vertical="top"/>
      <protection/>
    </xf>
    <xf numFmtId="0" fontId="1" fillId="11" borderId="10" xfId="55" applyFont="1" applyFill="1" applyBorder="1" applyAlignment="1">
      <alignment wrapText="1"/>
      <protection/>
    </xf>
    <xf numFmtId="0" fontId="1" fillId="11" borderId="10" xfId="55" applyFont="1" applyFill="1" applyBorder="1">
      <alignment/>
      <protection/>
    </xf>
    <xf numFmtId="6" fontId="1" fillId="11" borderId="10" xfId="55" applyNumberFormat="1" applyFont="1" applyFill="1" applyBorder="1">
      <alignment/>
      <protection/>
    </xf>
    <xf numFmtId="0" fontId="0" fillId="11" borderId="10" xfId="55" applyFont="1" applyFill="1" applyBorder="1">
      <alignment/>
      <protection/>
    </xf>
    <xf numFmtId="0" fontId="1" fillId="0" borderId="14" xfId="55" applyFont="1" applyBorder="1" applyAlignment="1">
      <alignment vertical="top"/>
      <protection/>
    </xf>
    <xf numFmtId="6" fontId="0" fillId="0" borderId="10" xfId="55" applyNumberFormat="1" applyFont="1" applyBorder="1">
      <alignment/>
      <protection/>
    </xf>
    <xf numFmtId="0" fontId="1" fillId="0" borderId="10" xfId="55" applyFont="1" applyBorder="1" applyAlignment="1">
      <alignment wrapText="1"/>
      <protection/>
    </xf>
    <xf numFmtId="0" fontId="1" fillId="0" borderId="10" xfId="55" applyFont="1" applyBorder="1">
      <alignment/>
      <protection/>
    </xf>
    <xf numFmtId="6" fontId="1" fillId="0" borderId="10" xfId="55" applyNumberFormat="1" applyFont="1" applyBorder="1">
      <alignment/>
      <protection/>
    </xf>
    <xf numFmtId="0" fontId="1" fillId="0" borderId="10" xfId="55" applyFont="1" applyBorder="1" applyAlignment="1">
      <alignment vertical="top"/>
      <protection/>
    </xf>
    <xf numFmtId="0" fontId="0" fillId="0" borderId="10" xfId="55" applyFont="1" applyBorder="1" applyAlignment="1">
      <alignment wrapText="1"/>
      <protection/>
    </xf>
    <xf numFmtId="164" fontId="1" fillId="11" borderId="10" xfId="55" applyNumberFormat="1" applyFont="1" applyFill="1" applyBorder="1">
      <alignment/>
      <protection/>
    </xf>
    <xf numFmtId="165" fontId="1" fillId="11" borderId="10" xfId="55" applyNumberFormat="1" applyFont="1" applyFill="1" applyBorder="1">
      <alignment/>
      <protection/>
    </xf>
    <xf numFmtId="0" fontId="0" fillId="0" borderId="10" xfId="55" applyBorder="1">
      <alignment/>
      <protection/>
    </xf>
    <xf numFmtId="164" fontId="0" fillId="0" borderId="10" xfId="55" applyNumberFormat="1" applyBorder="1">
      <alignment/>
      <protection/>
    </xf>
    <xf numFmtId="0" fontId="0" fillId="0" borderId="15" xfId="55" applyBorder="1">
      <alignment/>
      <protection/>
    </xf>
    <xf numFmtId="0" fontId="0" fillId="0" borderId="13" xfId="55" applyBorder="1">
      <alignment/>
      <protection/>
    </xf>
    <xf numFmtId="0" fontId="0" fillId="11" borderId="10" xfId="55" applyFont="1" applyFill="1" applyBorder="1" applyAlignment="1">
      <alignment wrapText="1"/>
      <protection/>
    </xf>
    <xf numFmtId="0" fontId="0" fillId="0" borderId="10" xfId="55" applyFont="1" applyBorder="1" applyAlignment="1">
      <alignment horizontal="right"/>
      <protection/>
    </xf>
    <xf numFmtId="164" fontId="0" fillId="0" borderId="10" xfId="55" applyNumberFormat="1" applyFont="1" applyBorder="1">
      <alignment/>
      <protection/>
    </xf>
    <xf numFmtId="166" fontId="0" fillId="0" borderId="10" xfId="55" applyNumberFormat="1" applyFont="1" applyBorder="1">
      <alignment/>
      <protection/>
    </xf>
    <xf numFmtId="0" fontId="1" fillId="0" borderId="0" xfId="55" applyFont="1" applyAlignment="1">
      <alignment vertical="top"/>
      <protection/>
    </xf>
    <xf numFmtId="0" fontId="0" fillId="0" borderId="0" xfId="55" applyFont="1" applyAlignment="1">
      <alignment wrapText="1"/>
      <protection/>
    </xf>
    <xf numFmtId="0" fontId="0" fillId="0" borderId="16" xfId="0" applyFont="1" applyBorder="1" applyAlignment="1">
      <alignment horizontal="center" vertical="center"/>
    </xf>
    <xf numFmtId="0" fontId="0" fillId="0" borderId="16" xfId="0" applyBorder="1" applyAlignment="1">
      <alignment horizontal="center" vertical="center" wrapText="1"/>
    </xf>
    <xf numFmtId="0" fontId="21" fillId="0" borderId="0" xfId="0" applyFont="1" applyAlignment="1">
      <alignment/>
    </xf>
    <xf numFmtId="0" fontId="1" fillId="24" borderId="17" xfId="55" applyFont="1" applyFill="1" applyBorder="1" applyAlignment="1">
      <alignment wrapText="1"/>
      <protection/>
    </xf>
    <xf numFmtId="0" fontId="0" fillId="0" borderId="18" xfId="55" applyBorder="1" applyAlignment="1">
      <alignment/>
      <protection/>
    </xf>
    <xf numFmtId="0" fontId="0" fillId="0" borderId="11" xfId="55" applyBorder="1" applyAlignment="1">
      <alignment/>
      <protection/>
    </xf>
    <xf numFmtId="0" fontId="20" fillId="0" borderId="16" xfId="55" applyFont="1" applyBorder="1" applyAlignment="1">
      <alignment horizontal="center" vertical="center" wrapText="1"/>
      <protection/>
    </xf>
    <xf numFmtId="0" fontId="0" fillId="0" borderId="16" xfId="0"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34"/>
  <sheetViews>
    <sheetView tabSelected="1" zoomScalePageLayoutView="0" workbookViewId="0" topLeftCell="A1">
      <pane ySplit="1" topLeftCell="BM2" activePane="bottomLeft" state="frozen"/>
      <selection pane="topLeft" activeCell="A1" sqref="A1"/>
      <selection pane="bottomLeft" activeCell="D29" sqref="D29"/>
    </sheetView>
  </sheetViews>
  <sheetFormatPr defaultColWidth="11.57421875" defaultRowHeight="18" customHeight="1"/>
  <cols>
    <col min="1" max="1" width="29.8515625" style="1" customWidth="1"/>
    <col min="2" max="2" width="36.7109375" style="1" customWidth="1"/>
    <col min="3" max="3" width="56.421875" style="1" customWidth="1"/>
    <col min="4" max="16384" width="11.57421875" style="1" customWidth="1"/>
  </cols>
  <sheetData>
    <row r="1" spans="1:3" s="2" customFormat="1" ht="18" customHeight="1">
      <c r="A1" s="2" t="s">
        <v>0</v>
      </c>
      <c r="B1" s="2" t="s">
        <v>1</v>
      </c>
      <c r="C1" s="2" t="s">
        <v>2</v>
      </c>
    </row>
    <row r="2" spans="1:3" s="2" customFormat="1" ht="18" customHeight="1">
      <c r="A2" s="3" t="s">
        <v>3</v>
      </c>
      <c r="B2" s="3" t="s">
        <v>4</v>
      </c>
      <c r="C2" s="3" t="s">
        <v>5</v>
      </c>
    </row>
    <row r="3" spans="1:3" ht="18" customHeight="1">
      <c r="A3" s="1" t="s">
        <v>6</v>
      </c>
      <c r="B3" s="1" t="s">
        <v>7</v>
      </c>
      <c r="C3" s="1" t="s">
        <v>8</v>
      </c>
    </row>
    <row r="4" spans="1:3" ht="18" customHeight="1">
      <c r="A4" s="1" t="s">
        <v>9</v>
      </c>
      <c r="B4" s="1" t="s">
        <v>7</v>
      </c>
      <c r="C4" s="1" t="s">
        <v>10</v>
      </c>
    </row>
    <row r="5" spans="1:3" ht="18" customHeight="1">
      <c r="A5" s="1" t="s">
        <v>11</v>
      </c>
      <c r="B5" s="1" t="s">
        <v>7</v>
      </c>
      <c r="C5" s="1" t="s">
        <v>12</v>
      </c>
    </row>
    <row r="6" spans="1:3" ht="31.5" customHeight="1">
      <c r="A6" s="1" t="s">
        <v>13</v>
      </c>
      <c r="B6" s="1" t="s">
        <v>7</v>
      </c>
      <c r="C6" s="1" t="s">
        <v>14</v>
      </c>
    </row>
    <row r="7" spans="1:3" ht="31.5" customHeight="1">
      <c r="A7" s="1" t="s">
        <v>13</v>
      </c>
      <c r="B7" s="1" t="s">
        <v>15</v>
      </c>
      <c r="C7" s="1" t="s">
        <v>16</v>
      </c>
    </row>
    <row r="8" spans="1:3" ht="32.25" customHeight="1">
      <c r="A8" s="1" t="s">
        <v>17</v>
      </c>
      <c r="B8" s="1" t="s">
        <v>18</v>
      </c>
      <c r="C8" s="1" t="s">
        <v>19</v>
      </c>
    </row>
    <row r="9" spans="1:3" ht="18" customHeight="1">
      <c r="A9" s="1" t="s">
        <v>20</v>
      </c>
      <c r="B9" s="1" t="s">
        <v>21</v>
      </c>
      <c r="C9" s="1" t="s">
        <v>22</v>
      </c>
    </row>
    <row r="10" spans="1:3" ht="18" customHeight="1">
      <c r="A10" s="1" t="s">
        <v>23</v>
      </c>
      <c r="B10" s="1" t="s">
        <v>24</v>
      </c>
      <c r="C10" s="1" t="s">
        <v>25</v>
      </c>
    </row>
    <row r="11" spans="1:3" ht="18" customHeight="1">
      <c r="A11" s="1" t="s">
        <v>23</v>
      </c>
      <c r="B11" s="1" t="s">
        <v>26</v>
      </c>
      <c r="C11" s="1" t="s">
        <v>27</v>
      </c>
    </row>
    <row r="12" spans="1:3" ht="18" customHeight="1">
      <c r="A12" s="1" t="s">
        <v>28</v>
      </c>
      <c r="B12" s="1" t="s">
        <v>29</v>
      </c>
      <c r="C12" s="1" t="s">
        <v>30</v>
      </c>
    </row>
    <row r="13" spans="1:3" ht="36.75" customHeight="1">
      <c r="A13" s="1" t="s">
        <v>31</v>
      </c>
      <c r="B13" s="1" t="s">
        <v>32</v>
      </c>
      <c r="C13" s="1" t="s">
        <v>33</v>
      </c>
    </row>
    <row r="14" spans="1:3" ht="36.75" customHeight="1">
      <c r="A14" s="1" t="s">
        <v>34</v>
      </c>
      <c r="B14" s="1" t="s">
        <v>35</v>
      </c>
      <c r="C14" s="1" t="s">
        <v>36</v>
      </c>
    </row>
    <row r="15" spans="1:3" ht="86.25" customHeight="1">
      <c r="A15" s="1" t="s">
        <v>37</v>
      </c>
      <c r="B15" s="1" t="s">
        <v>38</v>
      </c>
      <c r="C15" s="1" t="s">
        <v>39</v>
      </c>
    </row>
    <row r="16" spans="1:3" ht="61.5" customHeight="1">
      <c r="A16" s="1" t="s">
        <v>40</v>
      </c>
      <c r="B16" s="1" t="s">
        <v>38</v>
      </c>
      <c r="C16" s="1" t="s">
        <v>41</v>
      </c>
    </row>
    <row r="17" spans="1:3" ht="18" customHeight="1">
      <c r="A17" s="1" t="s">
        <v>42</v>
      </c>
      <c r="B17" s="1" t="s">
        <v>43</v>
      </c>
      <c r="C17" s="1" t="s">
        <v>44</v>
      </c>
    </row>
    <row r="18" spans="1:3" ht="18" customHeight="1">
      <c r="A18" s="1" t="s">
        <v>45</v>
      </c>
      <c r="B18" s="1" t="s">
        <v>46</v>
      </c>
      <c r="C18" s="1" t="s">
        <v>47</v>
      </c>
    </row>
    <row r="19" spans="1:3" ht="18" customHeight="1">
      <c r="A19" s="1" t="s">
        <v>48</v>
      </c>
      <c r="B19" s="1" t="s">
        <v>49</v>
      </c>
      <c r="C19" s="1" t="s">
        <v>50</v>
      </c>
    </row>
    <row r="20" spans="1:3" ht="18" customHeight="1">
      <c r="A20" s="1" t="s">
        <v>51</v>
      </c>
      <c r="B20" s="1" t="s">
        <v>52</v>
      </c>
      <c r="C20" s="1" t="s">
        <v>53</v>
      </c>
    </row>
    <row r="21" spans="1:3" ht="18" customHeight="1">
      <c r="A21" s="1" t="s">
        <v>54</v>
      </c>
      <c r="B21" s="1" t="s">
        <v>55</v>
      </c>
      <c r="C21" s="1" t="s">
        <v>56</v>
      </c>
    </row>
    <row r="22" spans="1:3" ht="40.5" customHeight="1">
      <c r="A22" s="1" t="s">
        <v>57</v>
      </c>
      <c r="B22" s="1" t="s">
        <v>58</v>
      </c>
      <c r="C22" s="1" t="s">
        <v>59</v>
      </c>
    </row>
    <row r="23" spans="1:3" ht="33.75" customHeight="1">
      <c r="A23" s="1" t="s">
        <v>60</v>
      </c>
      <c r="B23" s="1" t="s">
        <v>61</v>
      </c>
      <c r="C23" s="1" t="s">
        <v>62</v>
      </c>
    </row>
    <row r="24" spans="1:3" ht="30.75" customHeight="1">
      <c r="A24" s="1" t="s">
        <v>63</v>
      </c>
      <c r="B24" s="1" t="s">
        <v>64</v>
      </c>
      <c r="C24" s="1" t="s">
        <v>65</v>
      </c>
    </row>
    <row r="25" spans="1:3" ht="30.75" customHeight="1">
      <c r="A25" s="1" t="s">
        <v>66</v>
      </c>
      <c r="B25" s="1" t="s">
        <v>67</v>
      </c>
      <c r="C25" s="1" t="s">
        <v>68</v>
      </c>
    </row>
    <row r="26" spans="1:3" ht="34.5" customHeight="1">
      <c r="A26" s="1" t="s">
        <v>69</v>
      </c>
      <c r="B26" s="1" t="s">
        <v>70</v>
      </c>
      <c r="C26" s="1" t="s">
        <v>71</v>
      </c>
    </row>
    <row r="27" spans="1:3" ht="18" customHeight="1">
      <c r="A27" s="1" t="s">
        <v>72</v>
      </c>
      <c r="B27" s="1" t="s">
        <v>73</v>
      </c>
      <c r="C27" s="1" t="s">
        <v>74</v>
      </c>
    </row>
    <row r="28" spans="1:3" ht="31.5" customHeight="1">
      <c r="A28" s="1" t="s">
        <v>75</v>
      </c>
      <c r="B28" s="1" t="s">
        <v>76</v>
      </c>
      <c r="C28" s="1" t="s">
        <v>77</v>
      </c>
    </row>
    <row r="29" spans="1:3" ht="37.5" customHeight="1">
      <c r="A29" s="1" t="s">
        <v>78</v>
      </c>
      <c r="B29" s="1" t="s">
        <v>79</v>
      </c>
      <c r="C29" s="1" t="s">
        <v>80</v>
      </c>
    </row>
    <row r="30" spans="1:256" ht="32.25" customHeight="1">
      <c r="A30" s="4" t="s">
        <v>81</v>
      </c>
      <c r="B30" s="4" t="s">
        <v>82</v>
      </c>
      <c r="C30" s="1" t="s">
        <v>83</v>
      </c>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3" s="44" customFormat="1" ht="18" customHeight="1">
      <c r="A31" s="43" t="s">
        <v>81</v>
      </c>
      <c r="B31" s="43" t="s">
        <v>84</v>
      </c>
      <c r="C31" s="44" t="s">
        <v>85</v>
      </c>
    </row>
    <row r="32" spans="1:3" ht="18" customHeight="1">
      <c r="A32" s="1" t="s">
        <v>201</v>
      </c>
      <c r="B32" s="1" t="s">
        <v>202</v>
      </c>
      <c r="C32" s="45" t="s">
        <v>203</v>
      </c>
    </row>
    <row r="33" spans="1:3" ht="18" customHeight="1">
      <c r="A33" s="1" t="s">
        <v>204</v>
      </c>
      <c r="B33" s="1" t="s">
        <v>205</v>
      </c>
      <c r="C33" s="1" t="s">
        <v>206</v>
      </c>
    </row>
    <row r="34" spans="1:3" ht="18" customHeight="1">
      <c r="A34" s="1" t="s">
        <v>207</v>
      </c>
      <c r="B34" s="1" t="s">
        <v>208</v>
      </c>
      <c r="C34" s="1" t="s">
        <v>209</v>
      </c>
    </row>
  </sheetData>
  <sheetProtection selectLockedCells="1" selectUnlockedCells="1"/>
  <printOptions gridLines="1"/>
  <pageMargins left="0.5" right="0.5" top="0.7388888888888889" bottom="0.7388888888888889" header="0.5" footer="0.5"/>
  <pageSetup firstPageNumber="1" useFirstPageNumber="1" horizontalDpi="300" verticalDpi="300" orientation="landscape"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pane ySplit="3" topLeftCell="BM4" activePane="bottomLeft" state="frozen"/>
      <selection pane="topLeft" activeCell="A1" sqref="A1"/>
      <selection pane="bottomLeft" activeCell="B1" sqref="B1:G1"/>
    </sheetView>
  </sheetViews>
  <sheetFormatPr defaultColWidth="9.140625" defaultRowHeight="12.75"/>
  <cols>
    <col min="1" max="1" width="4.7109375" style="41" customWidth="1"/>
    <col min="2" max="2" width="39.28125" style="42" bestFit="1" customWidth="1"/>
    <col min="3" max="3" width="28.140625" style="8" customWidth="1"/>
    <col min="4" max="4" width="16.140625" style="8" customWidth="1"/>
    <col min="5" max="5" width="42.140625" style="8" customWidth="1"/>
    <col min="6" max="6" width="13.7109375" style="8" bestFit="1" customWidth="1"/>
    <col min="7" max="16384" width="9.140625" style="8" customWidth="1"/>
  </cols>
  <sheetData>
    <row r="1" spans="2:7" ht="60.75" customHeight="1">
      <c r="B1" s="49" t="s">
        <v>200</v>
      </c>
      <c r="C1" s="50"/>
      <c r="D1" s="50"/>
      <c r="E1" s="50"/>
      <c r="F1" s="50"/>
      <c r="G1" s="50"/>
    </row>
    <row r="2" spans="1:9" ht="12.75">
      <c r="A2" s="46" t="s">
        <v>86</v>
      </c>
      <c r="B2" s="47"/>
      <c r="C2" s="47"/>
      <c r="D2" s="47"/>
      <c r="E2" s="48"/>
      <c r="F2" s="5"/>
      <c r="G2" s="6"/>
      <c r="H2" s="7"/>
      <c r="I2" s="7"/>
    </row>
    <row r="3" spans="1:9" s="14" customFormat="1" ht="13.5" thickBot="1">
      <c r="A3" s="9"/>
      <c r="B3" s="10" t="s">
        <v>87</v>
      </c>
      <c r="C3" s="11" t="s">
        <v>88</v>
      </c>
      <c r="D3" s="11" t="s">
        <v>89</v>
      </c>
      <c r="E3" s="11"/>
      <c r="F3" s="12" t="s">
        <v>90</v>
      </c>
      <c r="G3" s="12" t="s">
        <v>91</v>
      </c>
      <c r="H3" s="13"/>
      <c r="I3" s="13"/>
    </row>
    <row r="4" spans="1:9" ht="25.5">
      <c r="A4" s="15" t="s">
        <v>92</v>
      </c>
      <c r="B4" s="16" t="s">
        <v>93</v>
      </c>
      <c r="C4" s="17" t="s">
        <v>94</v>
      </c>
      <c r="D4" s="17" t="s">
        <v>95</v>
      </c>
      <c r="E4" s="17" t="s">
        <v>96</v>
      </c>
      <c r="F4" s="18"/>
      <c r="G4" s="18"/>
      <c r="H4" s="7"/>
      <c r="I4" s="7"/>
    </row>
    <row r="5" spans="1:9" ht="89.25">
      <c r="A5" s="19" t="s">
        <v>97</v>
      </c>
      <c r="B5" s="20" t="s">
        <v>98</v>
      </c>
      <c r="C5" s="21" t="s">
        <v>99</v>
      </c>
      <c r="D5" s="21" t="s">
        <v>100</v>
      </c>
      <c r="E5" s="21" t="s">
        <v>101</v>
      </c>
      <c r="F5" s="22">
        <f>SUM(F6:F17)</f>
        <v>76500</v>
      </c>
      <c r="G5" s="23">
        <f>G18</f>
        <v>2.6</v>
      </c>
      <c r="H5" s="7"/>
      <c r="I5" s="7"/>
    </row>
    <row r="6" spans="1:9" ht="12.75">
      <c r="A6" s="24"/>
      <c r="B6" s="18" t="s">
        <v>102</v>
      </c>
      <c r="C6" s="18"/>
      <c r="D6" s="18"/>
      <c r="E6" s="18"/>
      <c r="F6" s="25">
        <v>7000</v>
      </c>
      <c r="G6" s="18"/>
      <c r="H6" s="7"/>
      <c r="I6" s="7"/>
    </row>
    <row r="7" spans="1:9" ht="12.75">
      <c r="A7" s="24"/>
      <c r="B7" s="18" t="s">
        <v>103</v>
      </c>
      <c r="C7" s="18"/>
      <c r="D7" s="18"/>
      <c r="E7" s="18"/>
      <c r="F7" s="25">
        <v>7000</v>
      </c>
      <c r="G7" s="18"/>
      <c r="H7" s="7"/>
      <c r="I7" s="7"/>
    </row>
    <row r="8" spans="1:9" ht="12.75">
      <c r="A8" s="24"/>
      <c r="B8" s="18" t="s">
        <v>104</v>
      </c>
      <c r="C8" s="18"/>
      <c r="D8" s="18"/>
      <c r="E8" s="18"/>
      <c r="F8" s="25">
        <v>2500</v>
      </c>
      <c r="G8" s="18"/>
      <c r="H8" s="7"/>
      <c r="I8" s="7"/>
    </row>
    <row r="9" spans="1:9" ht="12.75">
      <c r="A9" s="24"/>
      <c r="B9" s="18" t="s">
        <v>105</v>
      </c>
      <c r="C9" s="18"/>
      <c r="D9" s="18"/>
      <c r="E9" s="18"/>
      <c r="F9" s="25">
        <v>10000</v>
      </c>
      <c r="G9" s="18">
        <v>0.6</v>
      </c>
      <c r="H9" s="7"/>
      <c r="I9" s="7"/>
    </row>
    <row r="10" spans="1:9" ht="12.75">
      <c r="A10" s="24"/>
      <c r="B10" s="18" t="s">
        <v>106</v>
      </c>
      <c r="C10" s="18"/>
      <c r="D10" s="18"/>
      <c r="E10" s="18"/>
      <c r="F10" s="25">
        <v>10000</v>
      </c>
      <c r="G10" s="18">
        <v>0.6</v>
      </c>
      <c r="H10" s="7"/>
      <c r="I10" s="7"/>
    </row>
    <row r="11" spans="1:9" ht="12.75">
      <c r="A11" s="24"/>
      <c r="B11" s="18" t="s">
        <v>107</v>
      </c>
      <c r="C11" s="18"/>
      <c r="D11" s="18"/>
      <c r="E11" s="18"/>
      <c r="F11" s="25">
        <v>10000</v>
      </c>
      <c r="G11" s="18">
        <v>0.6</v>
      </c>
      <c r="H11" s="7"/>
      <c r="I11" s="7"/>
    </row>
    <row r="12" spans="1:9" ht="12.75">
      <c r="A12" s="24"/>
      <c r="B12" s="18" t="s">
        <v>108</v>
      </c>
      <c r="C12" s="18"/>
      <c r="D12" s="18"/>
      <c r="E12" s="18"/>
      <c r="F12" s="25">
        <v>3000</v>
      </c>
      <c r="G12" s="18">
        <v>0.2</v>
      </c>
      <c r="H12" s="7"/>
      <c r="I12" s="7"/>
    </row>
    <row r="13" spans="1:9" ht="12.75">
      <c r="A13" s="24"/>
      <c r="B13" s="18" t="s">
        <v>109</v>
      </c>
      <c r="C13" s="18"/>
      <c r="D13" s="18"/>
      <c r="E13" s="18"/>
      <c r="F13" s="25">
        <v>3000</v>
      </c>
      <c r="G13" s="18">
        <v>0.2</v>
      </c>
      <c r="H13" s="7"/>
      <c r="I13" s="7"/>
    </row>
    <row r="14" spans="1:9" ht="12.75">
      <c r="A14" s="24"/>
      <c r="B14" s="18" t="s">
        <v>110</v>
      </c>
      <c r="C14" s="18"/>
      <c r="D14" s="18"/>
      <c r="E14" s="18"/>
      <c r="F14" s="25">
        <v>6000</v>
      </c>
      <c r="G14" s="18"/>
      <c r="H14" s="7"/>
      <c r="I14" s="7"/>
    </row>
    <row r="15" spans="1:9" ht="12.75">
      <c r="A15" s="24"/>
      <c r="B15" s="18" t="s">
        <v>111</v>
      </c>
      <c r="C15" s="18"/>
      <c r="D15" s="18"/>
      <c r="E15" s="18"/>
      <c r="F15" s="25">
        <v>6000</v>
      </c>
      <c r="G15" s="18">
        <v>0.3</v>
      </c>
      <c r="H15" s="7"/>
      <c r="I15" s="7"/>
    </row>
    <row r="16" spans="1:9" ht="12.75">
      <c r="A16" s="24"/>
      <c r="B16" s="18" t="s">
        <v>112</v>
      </c>
      <c r="C16" s="18"/>
      <c r="D16" s="18"/>
      <c r="E16" s="18"/>
      <c r="F16" s="25">
        <v>7000</v>
      </c>
      <c r="G16" s="18"/>
      <c r="H16" s="7"/>
      <c r="I16" s="7"/>
    </row>
    <row r="17" spans="1:9" ht="12.75">
      <c r="A17" s="24"/>
      <c r="B17" s="18" t="s">
        <v>113</v>
      </c>
      <c r="C17" s="18"/>
      <c r="D17" s="18"/>
      <c r="E17" s="18"/>
      <c r="F17" s="25">
        <v>5000</v>
      </c>
      <c r="G17" s="18">
        <v>0.1</v>
      </c>
      <c r="H17" s="7"/>
      <c r="I17" s="7"/>
    </row>
    <row r="18" spans="1:9" ht="12.75">
      <c r="A18" s="24"/>
      <c r="B18" s="26" t="s">
        <v>114</v>
      </c>
      <c r="C18" s="27"/>
      <c r="D18" s="27"/>
      <c r="E18" s="27"/>
      <c r="F18" s="28">
        <v>76500</v>
      </c>
      <c r="G18" s="27">
        <v>2.6</v>
      </c>
      <c r="H18" s="7"/>
      <c r="I18" s="7"/>
    </row>
    <row r="19" spans="1:9" ht="25.5">
      <c r="A19" s="29" t="s">
        <v>115</v>
      </c>
      <c r="B19" s="30" t="s">
        <v>116</v>
      </c>
      <c r="C19" s="18" t="s">
        <v>117</v>
      </c>
      <c r="D19" s="18" t="s">
        <v>118</v>
      </c>
      <c r="E19" s="18" t="s">
        <v>119</v>
      </c>
      <c r="F19" s="18"/>
      <c r="G19" s="18"/>
      <c r="H19" s="7"/>
      <c r="I19" s="7"/>
    </row>
    <row r="20" spans="1:9" ht="25.5">
      <c r="A20" s="29" t="s">
        <v>120</v>
      </c>
      <c r="B20" s="30" t="s">
        <v>121</v>
      </c>
      <c r="C20" s="18" t="s">
        <v>122</v>
      </c>
      <c r="D20" s="18" t="s">
        <v>123</v>
      </c>
      <c r="E20" s="18" t="s">
        <v>124</v>
      </c>
      <c r="F20" s="18"/>
      <c r="G20" s="18"/>
      <c r="H20" s="7"/>
      <c r="I20" s="7"/>
    </row>
    <row r="21" spans="1:9" ht="12.75">
      <c r="A21" s="29" t="s">
        <v>125</v>
      </c>
      <c r="B21" s="30" t="s">
        <v>126</v>
      </c>
      <c r="C21" s="18" t="s">
        <v>122</v>
      </c>
      <c r="D21" s="18" t="s">
        <v>127</v>
      </c>
      <c r="E21" s="18" t="s">
        <v>128</v>
      </c>
      <c r="F21" s="18"/>
      <c r="G21" s="18"/>
      <c r="H21" s="7"/>
      <c r="I21" s="7"/>
    </row>
    <row r="22" spans="1:9" ht="25.5">
      <c r="A22" s="19" t="s">
        <v>129</v>
      </c>
      <c r="B22" s="20" t="s">
        <v>130</v>
      </c>
      <c r="C22" s="21" t="s">
        <v>131</v>
      </c>
      <c r="D22" s="21" t="s">
        <v>132</v>
      </c>
      <c r="E22" s="21" t="s">
        <v>133</v>
      </c>
      <c r="F22" s="22">
        <v>35000</v>
      </c>
      <c r="G22" s="21">
        <v>0.2</v>
      </c>
      <c r="H22" s="7"/>
      <c r="I22" s="7"/>
    </row>
    <row r="23" spans="1:9" ht="25.5">
      <c r="A23" s="19" t="s">
        <v>134</v>
      </c>
      <c r="B23" s="20" t="s">
        <v>135</v>
      </c>
      <c r="C23" s="21" t="s">
        <v>131</v>
      </c>
      <c r="D23" s="21" t="s">
        <v>136</v>
      </c>
      <c r="E23" s="21" t="s">
        <v>137</v>
      </c>
      <c r="F23" s="22">
        <v>35000</v>
      </c>
      <c r="G23" s="21">
        <v>0.2</v>
      </c>
      <c r="H23" s="7"/>
      <c r="I23" s="7"/>
    </row>
    <row r="24" spans="1:9" ht="25.5">
      <c r="A24" s="29" t="s">
        <v>138</v>
      </c>
      <c r="B24" s="30" t="s">
        <v>139</v>
      </c>
      <c r="C24" s="18" t="s">
        <v>140</v>
      </c>
      <c r="D24" s="18"/>
      <c r="E24" s="18"/>
      <c r="F24" s="18"/>
      <c r="G24" s="18"/>
      <c r="H24" s="7"/>
      <c r="I24" s="7"/>
    </row>
    <row r="25" spans="1:9" ht="12.75">
      <c r="A25" s="29" t="s">
        <v>141</v>
      </c>
      <c r="B25" s="30" t="s">
        <v>142</v>
      </c>
      <c r="C25" s="18" t="s">
        <v>143</v>
      </c>
      <c r="D25" s="18" t="s">
        <v>144</v>
      </c>
      <c r="E25" s="18" t="s">
        <v>145</v>
      </c>
      <c r="F25" s="18"/>
      <c r="G25" s="18"/>
      <c r="H25" s="7"/>
      <c r="I25" s="7"/>
    </row>
    <row r="26" spans="1:9" ht="12.75">
      <c r="A26" s="19" t="s">
        <v>146</v>
      </c>
      <c r="B26" s="20" t="s">
        <v>147</v>
      </c>
      <c r="C26" s="20" t="s">
        <v>148</v>
      </c>
      <c r="D26" s="21" t="s">
        <v>149</v>
      </c>
      <c r="E26" s="21" t="s">
        <v>150</v>
      </c>
      <c r="F26" s="31">
        <f>SUM(F27:F39)</f>
        <v>616000</v>
      </c>
      <c r="G26" s="32">
        <f>SUM(G27:G39)</f>
        <v>3.3000000000000003</v>
      </c>
      <c r="H26" s="7"/>
      <c r="I26" s="7"/>
    </row>
    <row r="27" spans="1:9" ht="12.75">
      <c r="A27" s="29"/>
      <c r="B27" s="33" t="s">
        <v>151</v>
      </c>
      <c r="C27" s="30"/>
      <c r="D27" s="18"/>
      <c r="E27" s="18"/>
      <c r="F27" s="34">
        <v>84000</v>
      </c>
      <c r="G27" s="33">
        <v>0.05</v>
      </c>
      <c r="H27" s="7"/>
      <c r="I27" s="7"/>
    </row>
    <row r="28" spans="1:9" ht="12.75">
      <c r="A28" s="29"/>
      <c r="B28" s="35" t="s">
        <v>152</v>
      </c>
      <c r="C28" s="30"/>
      <c r="D28" s="18"/>
      <c r="E28" s="18"/>
      <c r="F28" s="34">
        <v>35000</v>
      </c>
      <c r="G28" s="33">
        <v>0.25</v>
      </c>
      <c r="H28" s="7"/>
      <c r="I28" s="7"/>
    </row>
    <row r="29" spans="1:9" ht="12.75">
      <c r="A29" s="29"/>
      <c r="B29" s="33" t="s">
        <v>153</v>
      </c>
      <c r="C29" s="30"/>
      <c r="D29" s="18"/>
      <c r="E29" s="18"/>
      <c r="F29" s="34">
        <v>15000</v>
      </c>
      <c r="G29" s="33">
        <v>0.2</v>
      </c>
      <c r="H29" s="7"/>
      <c r="I29" s="7"/>
    </row>
    <row r="30" spans="1:9" ht="12.75">
      <c r="A30" s="29"/>
      <c r="B30" s="33" t="s">
        <v>154</v>
      </c>
      <c r="C30" s="30"/>
      <c r="D30" s="18"/>
      <c r="E30" s="18"/>
      <c r="F30" s="34">
        <v>20000</v>
      </c>
      <c r="G30" s="33">
        <v>0.1</v>
      </c>
      <c r="H30" s="7"/>
      <c r="I30" s="7"/>
    </row>
    <row r="31" spans="1:9" ht="12.75">
      <c r="A31" s="29"/>
      <c r="B31" s="33" t="s">
        <v>155</v>
      </c>
      <c r="C31" s="30"/>
      <c r="D31" s="18"/>
      <c r="E31" s="18"/>
      <c r="F31" s="34">
        <v>25000</v>
      </c>
      <c r="G31" s="33">
        <v>0.1</v>
      </c>
      <c r="H31" s="7"/>
      <c r="I31" s="7"/>
    </row>
    <row r="32" spans="1:9" ht="12.75">
      <c r="A32" s="29"/>
      <c r="B32" s="35" t="s">
        <v>156</v>
      </c>
      <c r="C32" s="30"/>
      <c r="D32" s="18"/>
      <c r="E32" s="18"/>
      <c r="F32" s="34">
        <v>37500</v>
      </c>
      <c r="G32" s="33">
        <v>0.5</v>
      </c>
      <c r="H32" s="7"/>
      <c r="I32" s="7"/>
    </row>
    <row r="33" spans="1:9" ht="12.75">
      <c r="A33" s="29"/>
      <c r="B33" s="33" t="s">
        <v>157</v>
      </c>
      <c r="C33" s="30"/>
      <c r="D33" s="18"/>
      <c r="E33" s="18"/>
      <c r="F33" s="34">
        <v>5000</v>
      </c>
      <c r="G33" s="33">
        <v>0.35</v>
      </c>
      <c r="H33" s="7"/>
      <c r="I33" s="7"/>
    </row>
    <row r="34" spans="1:9" ht="12.75">
      <c r="A34" s="29"/>
      <c r="B34" s="33" t="s">
        <v>158</v>
      </c>
      <c r="C34" s="30"/>
      <c r="D34" s="18"/>
      <c r="E34" s="18"/>
      <c r="F34" s="34">
        <v>10000</v>
      </c>
      <c r="G34" s="33">
        <v>0.35</v>
      </c>
      <c r="H34" s="7"/>
      <c r="I34" s="7"/>
    </row>
    <row r="35" spans="1:9" ht="12.75">
      <c r="A35" s="29"/>
      <c r="B35" s="33" t="s">
        <v>159</v>
      </c>
      <c r="C35" s="30"/>
      <c r="D35" s="18"/>
      <c r="E35" s="18"/>
      <c r="F35" s="34">
        <v>20000</v>
      </c>
      <c r="G35" s="33">
        <v>0.5</v>
      </c>
      <c r="H35" s="7"/>
      <c r="I35" s="7"/>
    </row>
    <row r="36" spans="1:9" ht="12.75">
      <c r="A36" s="29"/>
      <c r="B36" s="33" t="s">
        <v>160</v>
      </c>
      <c r="C36" s="30"/>
      <c r="D36" s="18"/>
      <c r="E36" s="18"/>
      <c r="F36" s="34">
        <v>125000</v>
      </c>
      <c r="G36" s="33">
        <v>0.15</v>
      </c>
      <c r="H36" s="7"/>
      <c r="I36" s="7"/>
    </row>
    <row r="37" spans="1:9" ht="12.75">
      <c r="A37" s="29"/>
      <c r="B37" s="35" t="s">
        <v>161</v>
      </c>
      <c r="C37" s="30"/>
      <c r="D37" s="18"/>
      <c r="E37" s="18"/>
      <c r="F37" s="34">
        <v>227500</v>
      </c>
      <c r="G37" s="33">
        <v>0.35</v>
      </c>
      <c r="H37" s="7"/>
      <c r="I37" s="7"/>
    </row>
    <row r="38" spans="1:9" ht="12.75">
      <c r="A38" s="29"/>
      <c r="B38" s="33" t="s">
        <v>162</v>
      </c>
      <c r="C38" s="30"/>
      <c r="D38" s="18"/>
      <c r="E38" s="18"/>
      <c r="F38" s="34">
        <v>2000</v>
      </c>
      <c r="G38" s="33">
        <v>0.2</v>
      </c>
      <c r="H38" s="7"/>
      <c r="I38" s="7"/>
    </row>
    <row r="39" spans="1:9" ht="12.75">
      <c r="A39" s="29"/>
      <c r="B39" s="36" t="s">
        <v>163</v>
      </c>
      <c r="C39" s="30"/>
      <c r="D39" s="18"/>
      <c r="E39" s="18"/>
      <c r="F39" s="34">
        <v>10000</v>
      </c>
      <c r="G39" s="33">
        <v>0.2</v>
      </c>
      <c r="H39" s="7"/>
      <c r="I39" s="7"/>
    </row>
    <row r="40" spans="1:9" ht="12.75">
      <c r="A40" s="19" t="s">
        <v>164</v>
      </c>
      <c r="B40" s="20" t="s">
        <v>165</v>
      </c>
      <c r="C40" s="20" t="s">
        <v>148</v>
      </c>
      <c r="D40" s="21" t="s">
        <v>166</v>
      </c>
      <c r="E40" s="21" t="s">
        <v>167</v>
      </c>
      <c r="F40" s="31">
        <f>SUM(F41:F45)</f>
        <v>1194000</v>
      </c>
      <c r="G40" s="32">
        <f>SUM(G41:G45)</f>
        <v>8.6</v>
      </c>
      <c r="H40" s="7"/>
      <c r="I40" s="7"/>
    </row>
    <row r="41" spans="1:9" ht="12.75">
      <c r="A41" s="29"/>
      <c r="B41" s="33" t="s">
        <v>168</v>
      </c>
      <c r="C41" s="30"/>
      <c r="D41" s="18"/>
      <c r="E41" s="18"/>
      <c r="F41" s="34">
        <v>351000</v>
      </c>
      <c r="G41" s="33">
        <v>4.3</v>
      </c>
      <c r="H41" s="7"/>
      <c r="I41" s="7"/>
    </row>
    <row r="42" spans="1:9" ht="12.75">
      <c r="A42" s="29"/>
      <c r="B42" s="33" t="s">
        <v>169</v>
      </c>
      <c r="C42" s="30"/>
      <c r="D42" s="18"/>
      <c r="E42" s="18"/>
      <c r="F42" s="34">
        <v>420000</v>
      </c>
      <c r="G42" s="33">
        <v>1.8</v>
      </c>
      <c r="H42" s="7"/>
      <c r="I42" s="7"/>
    </row>
    <row r="43" spans="1:9" ht="12.75">
      <c r="A43" s="29"/>
      <c r="B43" s="33" t="s">
        <v>170</v>
      </c>
      <c r="C43" s="30"/>
      <c r="D43" s="18"/>
      <c r="E43" s="18"/>
      <c r="F43" s="34">
        <v>135000</v>
      </c>
      <c r="G43" s="33">
        <v>1.8</v>
      </c>
      <c r="H43" s="7"/>
      <c r="I43" s="7"/>
    </row>
    <row r="44" spans="1:9" ht="12.75">
      <c r="A44" s="29"/>
      <c r="B44" s="33" t="s">
        <v>171</v>
      </c>
      <c r="C44" s="30"/>
      <c r="D44" s="18"/>
      <c r="E44" s="18"/>
      <c r="F44" s="34">
        <v>213000</v>
      </c>
      <c r="G44" s="33">
        <v>0.6</v>
      </c>
      <c r="H44" s="7"/>
      <c r="I44" s="7"/>
    </row>
    <row r="45" spans="1:9" ht="12.75">
      <c r="A45" s="29"/>
      <c r="B45" s="33" t="s">
        <v>172</v>
      </c>
      <c r="C45" s="30"/>
      <c r="D45" s="18"/>
      <c r="E45" s="18"/>
      <c r="F45" s="34">
        <v>75000</v>
      </c>
      <c r="G45" s="33">
        <v>0.1</v>
      </c>
      <c r="H45" s="7"/>
      <c r="I45" s="7"/>
    </row>
    <row r="46" spans="1:9" ht="12.75">
      <c r="A46" s="19" t="s">
        <v>173</v>
      </c>
      <c r="B46" s="21" t="s">
        <v>174</v>
      </c>
      <c r="C46" s="20" t="s">
        <v>148</v>
      </c>
      <c r="D46" s="21" t="s">
        <v>175</v>
      </c>
      <c r="E46" s="21" t="s">
        <v>176</v>
      </c>
      <c r="F46" s="31">
        <f>SUM(F47:F51)</f>
        <v>230000</v>
      </c>
      <c r="G46" s="32">
        <f>SUM(G47:G51)</f>
        <v>1.45</v>
      </c>
      <c r="H46" s="7"/>
      <c r="I46" s="7"/>
    </row>
    <row r="47" spans="1:9" ht="12.75">
      <c r="A47" s="29"/>
      <c r="B47" s="33" t="s">
        <v>177</v>
      </c>
      <c r="C47" s="30"/>
      <c r="D47" s="18"/>
      <c r="E47" s="18"/>
      <c r="F47" s="34">
        <v>160000</v>
      </c>
      <c r="G47" s="33">
        <v>0.15</v>
      </c>
      <c r="H47" s="7"/>
      <c r="I47" s="7"/>
    </row>
    <row r="48" spans="1:9" ht="12.75">
      <c r="A48" s="29"/>
      <c r="B48" s="33" t="s">
        <v>178</v>
      </c>
      <c r="C48" s="30"/>
      <c r="D48" s="18"/>
      <c r="E48" s="18"/>
      <c r="F48" s="34">
        <v>40000</v>
      </c>
      <c r="G48" s="33">
        <v>0</v>
      </c>
      <c r="H48" s="7"/>
      <c r="I48" s="7"/>
    </row>
    <row r="49" spans="1:9" ht="12.75">
      <c r="A49" s="29"/>
      <c r="B49" s="33" t="s">
        <v>179</v>
      </c>
      <c r="C49" s="30"/>
      <c r="D49" s="18"/>
      <c r="E49" s="18"/>
      <c r="F49" s="34">
        <v>10000</v>
      </c>
      <c r="G49" s="33">
        <v>0.7</v>
      </c>
      <c r="H49" s="7"/>
      <c r="I49" s="7"/>
    </row>
    <row r="50" spans="1:9" ht="12.75">
      <c r="A50" s="29"/>
      <c r="B50" s="33" t="s">
        <v>180</v>
      </c>
      <c r="C50" s="30"/>
      <c r="D50" s="18"/>
      <c r="E50" s="18"/>
      <c r="F50" s="34">
        <v>8000</v>
      </c>
      <c r="G50" s="33">
        <v>0.35</v>
      </c>
      <c r="H50" s="7"/>
      <c r="I50" s="7"/>
    </row>
    <row r="51" spans="1:9" ht="12.75">
      <c r="A51" s="29"/>
      <c r="B51" s="33" t="s">
        <v>181</v>
      </c>
      <c r="C51" s="30"/>
      <c r="D51" s="18"/>
      <c r="E51" s="18"/>
      <c r="F51" s="34">
        <v>12000</v>
      </c>
      <c r="G51" s="33">
        <v>0.25</v>
      </c>
      <c r="H51" s="7"/>
      <c r="I51" s="7"/>
    </row>
    <row r="52" spans="1:9" ht="12.75">
      <c r="A52" s="19" t="s">
        <v>182</v>
      </c>
      <c r="B52" s="21" t="s">
        <v>183</v>
      </c>
      <c r="C52" s="20" t="s">
        <v>184</v>
      </c>
      <c r="D52" s="21" t="s">
        <v>185</v>
      </c>
      <c r="E52" s="21" t="s">
        <v>186</v>
      </c>
      <c r="F52" s="31">
        <f>SUM(F53:F56)</f>
        <v>592857.9035546873</v>
      </c>
      <c r="G52" s="32">
        <f>SUM(G53:G56)</f>
        <v>2</v>
      </c>
      <c r="H52" s="7"/>
      <c r="I52" s="7"/>
    </row>
    <row r="53" spans="1:9" ht="12.75">
      <c r="A53" s="29"/>
      <c r="B53" s="33" t="s">
        <v>187</v>
      </c>
      <c r="C53" s="30"/>
      <c r="D53" s="18"/>
      <c r="E53" s="18"/>
      <c r="F53" s="34">
        <f>60/75*600000*1.025^5</f>
        <v>543075.9421874998</v>
      </c>
      <c r="G53" s="33">
        <v>1.5</v>
      </c>
      <c r="H53" s="7"/>
      <c r="I53" s="7" t="s">
        <v>188</v>
      </c>
    </row>
    <row r="54" spans="1:9" ht="12.75">
      <c r="A54" s="29"/>
      <c r="B54" s="33" t="s">
        <v>189</v>
      </c>
      <c r="C54" s="30"/>
      <c r="D54" s="18"/>
      <c r="E54" s="18"/>
      <c r="F54" s="34">
        <f>44000*1.025^5</f>
        <v>49781.96136718748</v>
      </c>
      <c r="G54" s="33">
        <v>0.5</v>
      </c>
      <c r="H54" s="7"/>
      <c r="I54" s="7" t="s">
        <v>190</v>
      </c>
    </row>
    <row r="55" spans="1:9" ht="12.75">
      <c r="A55" s="29"/>
      <c r="B55" s="33"/>
      <c r="C55" s="30"/>
      <c r="D55" s="18"/>
      <c r="E55" s="18"/>
      <c r="F55" s="34"/>
      <c r="G55" s="33"/>
      <c r="H55" s="7"/>
      <c r="I55" s="7"/>
    </row>
    <row r="56" spans="1:9" ht="12.75">
      <c r="A56" s="29"/>
      <c r="B56" s="30"/>
      <c r="C56" s="30"/>
      <c r="D56" s="18"/>
      <c r="E56" s="18"/>
      <c r="F56" s="18"/>
      <c r="G56" s="18"/>
      <c r="H56" s="7"/>
      <c r="I56" s="7"/>
    </row>
    <row r="57" spans="1:9" ht="12.75">
      <c r="A57" s="19"/>
      <c r="B57" s="37"/>
      <c r="C57" s="23"/>
      <c r="D57" s="23"/>
      <c r="E57" s="21" t="s">
        <v>191</v>
      </c>
      <c r="F57" s="31">
        <f>F46+F40+F26+F23+F22+F5+F52</f>
        <v>2779357.9035546873</v>
      </c>
      <c r="G57" s="32">
        <f>G46+G40+G26+G23+G22+G5+G52</f>
        <v>18.349999999999998</v>
      </c>
      <c r="H57" s="7"/>
      <c r="I57" s="7"/>
    </row>
    <row r="58" spans="1:9" ht="12" customHeight="1">
      <c r="A58" s="46" t="s">
        <v>192</v>
      </c>
      <c r="B58" s="47"/>
      <c r="C58" s="47"/>
      <c r="D58" s="47"/>
      <c r="E58" s="48"/>
      <c r="F58" s="5"/>
      <c r="G58" s="5"/>
      <c r="H58" s="7"/>
      <c r="I58" s="7"/>
    </row>
    <row r="59" spans="1:9" ht="12.75">
      <c r="A59" s="29"/>
      <c r="B59" s="26" t="s">
        <v>87</v>
      </c>
      <c r="C59" s="27" t="s">
        <v>88</v>
      </c>
      <c r="D59" s="18"/>
      <c r="E59" s="18"/>
      <c r="F59" s="18"/>
      <c r="G59" s="18"/>
      <c r="H59" s="7"/>
      <c r="I59" s="7"/>
    </row>
    <row r="60" spans="1:9" ht="12.75">
      <c r="A60" s="29" t="s">
        <v>146</v>
      </c>
      <c r="B60" s="33" t="s">
        <v>193</v>
      </c>
      <c r="C60" s="33" t="s">
        <v>194</v>
      </c>
      <c r="D60" s="18"/>
      <c r="E60" s="18"/>
      <c r="F60" s="18"/>
      <c r="G60" s="18"/>
      <c r="H60" s="7"/>
      <c r="I60" s="7"/>
    </row>
    <row r="61" spans="1:9" ht="12.75">
      <c r="A61" s="29" t="s">
        <v>164</v>
      </c>
      <c r="B61" s="33" t="s">
        <v>195</v>
      </c>
      <c r="C61" s="33" t="s">
        <v>196</v>
      </c>
      <c r="D61" s="18"/>
      <c r="E61" s="18"/>
      <c r="F61" s="18"/>
      <c r="G61" s="18"/>
      <c r="H61" s="7"/>
      <c r="I61" s="7"/>
    </row>
    <row r="62" spans="1:9" ht="12.75">
      <c r="A62" s="29" t="s">
        <v>173</v>
      </c>
      <c r="B62" s="33" t="s">
        <v>197</v>
      </c>
      <c r="C62" s="33" t="s">
        <v>198</v>
      </c>
      <c r="D62" s="18"/>
      <c r="E62" s="18"/>
      <c r="F62" s="18"/>
      <c r="G62" s="18"/>
      <c r="H62" s="7"/>
      <c r="I62" s="7"/>
    </row>
    <row r="65" spans="5:7" ht="12.75">
      <c r="E65" s="38" t="s">
        <v>199</v>
      </c>
      <c r="F65" s="39">
        <f>F57+F23+F22+F5</f>
        <v>2925857.9035546873</v>
      </c>
      <c r="G65" s="40">
        <f>G57+G23+G22+G5</f>
        <v>21.349999999999998</v>
      </c>
    </row>
  </sheetData>
  <sheetProtection/>
  <mergeCells count="3">
    <mergeCell ref="A2:E2"/>
    <mergeCell ref="A58:E58"/>
    <mergeCell ref="B1:G1"/>
  </mergeCells>
  <printOptions/>
  <pageMargins left="0.75" right="0.75" top="1" bottom="1" header="0.5" footer="0.5"/>
  <pageSetup fitToHeight="2" fitToWidth="1" horizontalDpi="525" verticalDpi="525" orientation="landscape"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still</cp:lastModifiedBy>
  <dcterms:created xsi:type="dcterms:W3CDTF">2011-09-15T21:02:08Z</dcterms:created>
  <dcterms:modified xsi:type="dcterms:W3CDTF">2011-09-26T19:08:35Z</dcterms:modified>
  <cp:category/>
  <cp:version/>
  <cp:contentType/>
  <cp:contentStatus/>
</cp:coreProperties>
</file>